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095" tabRatio="599" activeTab="0"/>
  </bookViews>
  <sheets>
    <sheet name="contract 2018" sheetId="1" r:id="rId1"/>
  </sheets>
  <definedNames>
    <definedName name="_xlnm.Print_Area" localSheetId="0">'contract 2018'!$A$1:$V$1</definedName>
  </definedNames>
  <calcPr fullCalcOnLoad="1"/>
</workbook>
</file>

<file path=xl/sharedStrings.xml><?xml version="1.0" encoding="utf-8"?>
<sst xmlns="http://schemas.openxmlformats.org/spreadsheetml/2006/main" count="104" uniqueCount="68">
  <si>
    <t>DENUMIRE</t>
  </si>
  <si>
    <t>Nr.</t>
  </si>
  <si>
    <t>Grad profesional</t>
  </si>
  <si>
    <t>TOTAL</t>
  </si>
  <si>
    <t>CMI Dentist BIRISIU DAN</t>
  </si>
  <si>
    <t>CMI Dr.BIRISIU RAUL GABRIEL</t>
  </si>
  <si>
    <t>CMI Dr CIOANCA DANIELA Cr.</t>
  </si>
  <si>
    <t>CMI Dr CIUBUCA ANGELA</t>
  </si>
  <si>
    <t>CMI Dr COSOIU DANA VALERIA</t>
  </si>
  <si>
    <t>CMI Dr COSOIU LIVIA</t>
  </si>
  <si>
    <t>CMI Dr CUPSA COSMIN</t>
  </si>
  <si>
    <t>SC  DENTIRAM SRL</t>
  </si>
  <si>
    <t>SC DENTOARTBLU SRL</t>
  </si>
  <si>
    <t>SC DIADENT M SRL</t>
  </si>
  <si>
    <t>CMI Dr FLAMAND-VATCA VASILE</t>
  </si>
  <si>
    <t>CMI Dr GAVRIS BENIAMIN</t>
  </si>
  <si>
    <t>CMI Dr GAVRIS BIANCA</t>
  </si>
  <si>
    <t>CMI Dr MOTOC  SIMONA</t>
  </si>
  <si>
    <t>CMI Dr OLAR DORU BOGDAN</t>
  </si>
  <si>
    <t>CMI Dr OLAR  SIMONA</t>
  </si>
  <si>
    <t>CMI Dr OLARITIU IULIUS RADU</t>
  </si>
  <si>
    <t>CMI Dr ROMAN DIANA</t>
  </si>
  <si>
    <t>CMI Dr RUSU CRISTINA</t>
  </si>
  <si>
    <t>SC STOMADENT MEDICAL SRL</t>
  </si>
  <si>
    <t>CMI Dr VLAD MARIA CODRUTA</t>
  </si>
  <si>
    <t>Dentist</t>
  </si>
  <si>
    <t>Medic</t>
  </si>
  <si>
    <t>Specialist</t>
  </si>
  <si>
    <t>SRL CRIS DENTALMED</t>
  </si>
  <si>
    <t>CMI Dr.CEUCA HORIA GEORGE</t>
  </si>
  <si>
    <t>CMI Dr. FECHETE CARMEN MARIA</t>
  </si>
  <si>
    <t>CMI Dr.POP DANA MARIA</t>
  </si>
  <si>
    <t>CMI Dr BELEAN ANDREEA</t>
  </si>
  <si>
    <t xml:space="preserve">SC DENTCARE STUDIO SRL </t>
  </si>
  <si>
    <t>CMI Dr FLAMAND-ANA MARIA</t>
  </si>
  <si>
    <t xml:space="preserve">CMI Dr HOROBET ADINA </t>
  </si>
  <si>
    <t>NUTRIDENT OFFICE SRL</t>
  </si>
  <si>
    <t>CMI Dr UNGUR CARMEN</t>
  </si>
  <si>
    <t>TOTAL TRIM.I</t>
  </si>
  <si>
    <t xml:space="preserve">      MEDICINA DENTARA</t>
  </si>
  <si>
    <t>IANUARIE</t>
  </si>
  <si>
    <t>FEBRUARIE</t>
  </si>
  <si>
    <t>MARTIE</t>
  </si>
  <si>
    <t xml:space="preserve">SC CHARM"S DENTAL BOUTIQUE SRL </t>
  </si>
  <si>
    <t>CMI Dr SABAU CLAUDIU</t>
  </si>
  <si>
    <t>contract 2018 cu reasezare trim.I</t>
  </si>
  <si>
    <t xml:space="preserve">APRILIE </t>
  </si>
  <si>
    <t>MAI</t>
  </si>
  <si>
    <t>IUNIE</t>
  </si>
  <si>
    <t>TOTAL TRIM.II</t>
  </si>
  <si>
    <t>TOTAL SEM.I</t>
  </si>
  <si>
    <t>IULIE</t>
  </si>
  <si>
    <t>AUGUST</t>
  </si>
  <si>
    <t>SEPTEMBRIE</t>
  </si>
  <si>
    <t>TOTAL TRIM.III</t>
  </si>
  <si>
    <t>OCTOMBRIE</t>
  </si>
  <si>
    <t>NOIEMBRIE</t>
  </si>
  <si>
    <t>DECEMBRIE</t>
  </si>
  <si>
    <t>TOTAL TRIM.IV</t>
  </si>
  <si>
    <t>TOTAL SEM.II</t>
  </si>
  <si>
    <t>TOTAL AN</t>
  </si>
  <si>
    <t>CENTRUL DE RADIOLOGIE SI OTODONTIE AVRAM SRL</t>
  </si>
  <si>
    <t>CMI Dr COSOIU FLORIAN</t>
  </si>
  <si>
    <t>DENTALUX MEDICAL SRL</t>
  </si>
  <si>
    <t>CMI Dr GEORZA ELENA</t>
  </si>
  <si>
    <t>SC MURIVISAN SRL</t>
  </si>
  <si>
    <t>VARGA DENT SRL</t>
  </si>
  <si>
    <t>CONTRACTARE 2018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</si>
</sst>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"/>
    <numFmt numFmtId="183" formatCode="#,##0.0"/>
    <numFmt numFmtId="184" formatCode="[$-418]d\ mmmm\ yyyy"/>
    <numFmt numFmtId="185" formatCode="[$-418]mmmm\-yy;@"/>
    <numFmt numFmtId="186" formatCode="[$-418]d\ mmmm\ yyyy;@"/>
    <numFmt numFmtId="187" formatCode="[$-418]d\-mmm\-yyyy;@"/>
    <numFmt numFmtId="188" formatCode="[$-F800]dddd\,\ mmmm\ dd\,\ yyyy"/>
    <numFmt numFmtId="189" formatCode="#,##0.00;[Red]#,##0.0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" fontId="5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3" fontId="7" fillId="0" borderId="12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/>
    </xf>
    <xf numFmtId="3" fontId="7" fillId="0" borderId="16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7" fillId="0" borderId="24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4" fontId="7" fillId="0" borderId="29" xfId="0" applyNumberFormat="1" applyFont="1" applyBorder="1" applyAlignment="1">
      <alignment/>
    </xf>
    <xf numFmtId="4" fontId="7" fillId="0" borderId="27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4" fontId="7" fillId="0" borderId="29" xfId="0" applyNumberFormat="1" applyFont="1" applyFill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30" xfId="0" applyNumberFormat="1" applyFont="1" applyBorder="1" applyAlignment="1">
      <alignment/>
    </xf>
    <xf numFmtId="4" fontId="7" fillId="0" borderId="31" xfId="0" applyNumberFormat="1" applyFont="1" applyBorder="1" applyAlignment="1">
      <alignment/>
    </xf>
    <xf numFmtId="0" fontId="7" fillId="0" borderId="30" xfId="0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4" fontId="7" fillId="0" borderId="34" xfId="0" applyNumberFormat="1" applyFont="1" applyBorder="1" applyAlignment="1">
      <alignment/>
    </xf>
    <xf numFmtId="4" fontId="7" fillId="0" borderId="35" xfId="0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0" fontId="7" fillId="0" borderId="17" xfId="0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1">
      <pane xSplit="11" ySplit="10" topLeftCell="L11" activePane="bottomRight" state="frozen"/>
      <selection pane="topLeft" activeCell="A1" sqref="A1"/>
      <selection pane="topRight" activeCell="L1" sqref="L1"/>
      <selection pane="bottomLeft" activeCell="A11" sqref="A11"/>
      <selection pane="bottomRight" activeCell="A5" sqref="A5:C45"/>
    </sheetView>
  </sheetViews>
  <sheetFormatPr defaultColWidth="9.140625" defaultRowHeight="12.75"/>
  <cols>
    <col min="1" max="1" width="3.28125" style="0" customWidth="1"/>
    <col min="2" max="2" width="22.8515625" style="0" customWidth="1"/>
    <col min="3" max="3" width="11.00390625" style="0" customWidth="1"/>
    <col min="5" max="5" width="11.00390625" style="0" customWidth="1"/>
    <col min="6" max="6" width="8.57421875" style="0" customWidth="1"/>
    <col min="7" max="7" width="10.00390625" style="0" customWidth="1"/>
    <col min="8" max="8" width="8.57421875" style="0" customWidth="1"/>
    <col min="9" max="9" width="9.8515625" style="0" customWidth="1"/>
    <col min="11" max="11" width="10.140625" style="0" customWidth="1"/>
    <col min="12" max="12" width="9.57421875" style="0" customWidth="1"/>
    <col min="15" max="15" width="12.7109375" style="0" customWidth="1"/>
    <col min="16" max="16" width="11.421875" style="0" customWidth="1"/>
    <col min="17" max="17" width="11.140625" style="0" customWidth="1"/>
    <col min="18" max="18" width="10.8515625" style="0" customWidth="1"/>
    <col min="19" max="19" width="11.00390625" style="0" customWidth="1"/>
    <col min="20" max="20" width="10.57421875" style="0" customWidth="1"/>
    <col min="21" max="21" width="11.140625" style="0" customWidth="1"/>
    <col min="22" max="22" width="10.7109375" style="0" customWidth="1"/>
  </cols>
  <sheetData>
    <row r="1" spans="1:7" ht="12.75">
      <c r="A1" s="1"/>
      <c r="B1" s="2" t="s">
        <v>67</v>
      </c>
      <c r="C1" s="3" t="s">
        <v>39</v>
      </c>
      <c r="D1" s="4"/>
      <c r="E1" s="5"/>
      <c r="F1" s="5"/>
      <c r="G1" s="5"/>
    </row>
    <row r="4" spans="1:22" ht="13.5" thickBot="1">
      <c r="A4" s="1"/>
      <c r="B4" s="1" t="s">
        <v>45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6.25" thickBot="1">
      <c r="A5" s="24" t="s">
        <v>1</v>
      </c>
      <c r="B5" s="6" t="s">
        <v>0</v>
      </c>
      <c r="C5" s="7" t="s">
        <v>2</v>
      </c>
      <c r="D5" s="7" t="s">
        <v>40</v>
      </c>
      <c r="E5" s="8" t="s">
        <v>41</v>
      </c>
      <c r="F5" s="8" t="s">
        <v>42</v>
      </c>
      <c r="G5" s="9" t="s">
        <v>38</v>
      </c>
      <c r="H5" s="7" t="s">
        <v>46</v>
      </c>
      <c r="I5" s="8" t="s">
        <v>47</v>
      </c>
      <c r="J5" s="8" t="s">
        <v>48</v>
      </c>
      <c r="K5" s="25" t="s">
        <v>49</v>
      </c>
      <c r="L5" s="26" t="s">
        <v>50</v>
      </c>
      <c r="M5" s="27" t="s">
        <v>51</v>
      </c>
      <c r="N5" s="8" t="s">
        <v>52</v>
      </c>
      <c r="O5" s="8" t="s">
        <v>53</v>
      </c>
      <c r="P5" s="9" t="s">
        <v>54</v>
      </c>
      <c r="Q5" s="28" t="s">
        <v>55</v>
      </c>
      <c r="R5" s="8" t="s">
        <v>56</v>
      </c>
      <c r="S5" s="8" t="s">
        <v>57</v>
      </c>
      <c r="T5" s="25" t="s">
        <v>58</v>
      </c>
      <c r="U5" s="25" t="s">
        <v>59</v>
      </c>
      <c r="V5" s="26" t="s">
        <v>60</v>
      </c>
    </row>
    <row r="6" spans="1:22" ht="13.5">
      <c r="A6" s="29">
        <v>1</v>
      </c>
      <c r="B6" s="10" t="s">
        <v>32</v>
      </c>
      <c r="C6" s="11" t="s">
        <v>26</v>
      </c>
      <c r="D6" s="12">
        <v>1363.8</v>
      </c>
      <c r="E6" s="12">
        <v>1369.2</v>
      </c>
      <c r="F6" s="12">
        <v>1361.2</v>
      </c>
      <c r="G6" s="13">
        <f>SUM(D6:F6)</f>
        <v>4094.2</v>
      </c>
      <c r="H6" s="14">
        <v>1498.85</v>
      </c>
      <c r="I6" s="14">
        <v>1450.32</v>
      </c>
      <c r="J6" s="14">
        <f>1450.32+237.96+0.12</f>
        <v>1688.3999999999999</v>
      </c>
      <c r="K6" s="30">
        <f aca="true" t="shared" si="0" ref="K6:K44">SUM(H6:J6)</f>
        <v>4637.57</v>
      </c>
      <c r="L6" s="31">
        <f>G6+K6</f>
        <v>8731.77</v>
      </c>
      <c r="M6" s="32">
        <v>1450.32</v>
      </c>
      <c r="N6" s="14">
        <v>1450.32</v>
      </c>
      <c r="O6" s="14">
        <f>1450.32-79.51</f>
        <v>1370.81</v>
      </c>
      <c r="P6" s="13">
        <f aca="true" t="shared" si="1" ref="P6:P44">SUM(M6:O6)</f>
        <v>4271.45</v>
      </c>
      <c r="Q6" s="33">
        <v>1450.32</v>
      </c>
      <c r="R6" s="14">
        <v>1450.32</v>
      </c>
      <c r="S6" s="14">
        <f>1450.32-158.45-0.12</f>
        <v>1291.75</v>
      </c>
      <c r="T6" s="30">
        <f aca="true" t="shared" si="2" ref="T6:T44">SUM(Q6:S6)</f>
        <v>4192.389999999999</v>
      </c>
      <c r="U6" s="30">
        <f>P6+T6</f>
        <v>8463.84</v>
      </c>
      <c r="V6" s="34">
        <f>L6+U6</f>
        <v>17195.61</v>
      </c>
    </row>
    <row r="7" spans="1:22" ht="13.5">
      <c r="A7" s="29">
        <v>2</v>
      </c>
      <c r="B7" s="15" t="s">
        <v>4</v>
      </c>
      <c r="C7" s="11" t="s">
        <v>25</v>
      </c>
      <c r="D7" s="14">
        <v>2034</v>
      </c>
      <c r="E7" s="14">
        <v>2034</v>
      </c>
      <c r="F7" s="14">
        <v>2048</v>
      </c>
      <c r="G7" s="13">
        <f>SUM(D7:F7)</f>
        <v>6116</v>
      </c>
      <c r="H7" s="14">
        <v>2248.28</v>
      </c>
      <c r="I7" s="14">
        <v>2175.48</v>
      </c>
      <c r="J7" s="14">
        <f>2175.48+237.96</f>
        <v>2413.44</v>
      </c>
      <c r="K7" s="30">
        <f t="shared" si="0"/>
        <v>6837.200000000001</v>
      </c>
      <c r="L7" s="31">
        <f aca="true" t="shared" si="3" ref="L7:L44">G7+K7</f>
        <v>12953.2</v>
      </c>
      <c r="M7" s="32">
        <v>2175.48</v>
      </c>
      <c r="N7" s="14">
        <v>2175.48</v>
      </c>
      <c r="O7" s="14">
        <f>2175.48-79.51</f>
        <v>2095.97</v>
      </c>
      <c r="P7" s="13">
        <f t="shared" si="1"/>
        <v>6446.93</v>
      </c>
      <c r="Q7" s="33">
        <v>2175.48</v>
      </c>
      <c r="R7" s="14">
        <v>2175.48</v>
      </c>
      <c r="S7" s="14">
        <f>2175.48-158.45</f>
        <v>2017.03</v>
      </c>
      <c r="T7" s="30">
        <f t="shared" si="2"/>
        <v>6367.99</v>
      </c>
      <c r="U7" s="30">
        <f aca="true" t="shared" si="4" ref="U7:U44">P7+T7</f>
        <v>12814.92</v>
      </c>
      <c r="V7" s="34">
        <f aca="true" t="shared" si="5" ref="V7:V44">L7+U7</f>
        <v>25768.120000000003</v>
      </c>
    </row>
    <row r="8" spans="1:22" ht="13.5">
      <c r="A8" s="29">
        <v>3</v>
      </c>
      <c r="B8" s="16" t="s">
        <v>5</v>
      </c>
      <c r="C8" s="17" t="s">
        <v>26</v>
      </c>
      <c r="D8" s="14">
        <v>2044</v>
      </c>
      <c r="E8" s="14">
        <v>2034</v>
      </c>
      <c r="F8" s="14">
        <v>2010</v>
      </c>
      <c r="G8" s="18">
        <f aca="true" t="shared" si="6" ref="G8:G19">SUM(D8:F8)</f>
        <v>6088</v>
      </c>
      <c r="H8" s="14">
        <v>2248.28</v>
      </c>
      <c r="I8" s="14">
        <v>2175.48</v>
      </c>
      <c r="J8" s="14">
        <f>2175.48+237.96</f>
        <v>2413.44</v>
      </c>
      <c r="K8" s="35">
        <f t="shared" si="0"/>
        <v>6837.200000000001</v>
      </c>
      <c r="L8" s="31">
        <f t="shared" si="3"/>
        <v>12925.2</v>
      </c>
      <c r="M8" s="32">
        <v>2175.48</v>
      </c>
      <c r="N8" s="14">
        <v>2175.48</v>
      </c>
      <c r="O8" s="14">
        <f>2175.48-79.51</f>
        <v>2095.97</v>
      </c>
      <c r="P8" s="18">
        <f t="shared" si="1"/>
        <v>6446.93</v>
      </c>
      <c r="Q8" s="33">
        <v>2175.48</v>
      </c>
      <c r="R8" s="14">
        <v>2175.48</v>
      </c>
      <c r="S8" s="14">
        <f>2175.48-158.45</f>
        <v>2017.03</v>
      </c>
      <c r="T8" s="35">
        <f t="shared" si="2"/>
        <v>6367.99</v>
      </c>
      <c r="U8" s="30">
        <f t="shared" si="4"/>
        <v>12814.92</v>
      </c>
      <c r="V8" s="34">
        <f t="shared" si="5"/>
        <v>25740.120000000003</v>
      </c>
    </row>
    <row r="9" spans="1:22" ht="25.5">
      <c r="A9" s="29">
        <v>4</v>
      </c>
      <c r="B9" s="19" t="s">
        <v>61</v>
      </c>
      <c r="C9" s="17" t="s">
        <v>27</v>
      </c>
      <c r="D9" s="14">
        <v>0</v>
      </c>
      <c r="E9" s="14">
        <v>0</v>
      </c>
      <c r="F9" s="14">
        <v>0</v>
      </c>
      <c r="G9" s="18">
        <f t="shared" si="6"/>
        <v>0</v>
      </c>
      <c r="H9" s="14">
        <v>0</v>
      </c>
      <c r="I9" s="14">
        <f>1812.9</f>
        <v>1812.9</v>
      </c>
      <c r="J9" s="14">
        <f>1812.9+237.96</f>
        <v>2050.86</v>
      </c>
      <c r="K9" s="18">
        <f t="shared" si="0"/>
        <v>3863.76</v>
      </c>
      <c r="L9" s="31">
        <f t="shared" si="3"/>
        <v>3863.76</v>
      </c>
      <c r="M9" s="32">
        <f>1812.9</f>
        <v>1812.9</v>
      </c>
      <c r="N9" s="14">
        <f>1812.9</f>
        <v>1812.9</v>
      </c>
      <c r="O9" s="14">
        <f>1812.9-79.51</f>
        <v>1733.39</v>
      </c>
      <c r="P9" s="18">
        <f t="shared" si="1"/>
        <v>5359.1900000000005</v>
      </c>
      <c r="Q9" s="33">
        <f>1812.9</f>
        <v>1812.9</v>
      </c>
      <c r="R9" s="14">
        <f>1812.9</f>
        <v>1812.9</v>
      </c>
      <c r="S9" s="14">
        <f>1812.9-158.45</f>
        <v>1654.45</v>
      </c>
      <c r="T9" s="35">
        <f t="shared" si="2"/>
        <v>5280.25</v>
      </c>
      <c r="U9" s="30">
        <f t="shared" si="4"/>
        <v>10639.44</v>
      </c>
      <c r="V9" s="34">
        <f t="shared" si="5"/>
        <v>14503.2</v>
      </c>
    </row>
    <row r="10" spans="1:22" ht="13.5">
      <c r="A10" s="29">
        <v>5</v>
      </c>
      <c r="B10" s="19" t="s">
        <v>29</v>
      </c>
      <c r="C10" s="17" t="s">
        <v>26</v>
      </c>
      <c r="D10" s="14">
        <v>1562</v>
      </c>
      <c r="E10" s="14">
        <v>1774.2</v>
      </c>
      <c r="F10" s="14">
        <v>1743.4</v>
      </c>
      <c r="G10" s="18">
        <f t="shared" si="6"/>
        <v>5079.6</v>
      </c>
      <c r="H10" s="14">
        <v>2056.82</v>
      </c>
      <c r="I10" s="14">
        <v>2175.48</v>
      </c>
      <c r="J10" s="14">
        <f>2175.48+237.96</f>
        <v>2413.44</v>
      </c>
      <c r="K10" s="35">
        <f t="shared" si="0"/>
        <v>6645.74</v>
      </c>
      <c r="L10" s="31">
        <f t="shared" si="3"/>
        <v>11725.34</v>
      </c>
      <c r="M10" s="32">
        <v>2175.48</v>
      </c>
      <c r="N10" s="14">
        <v>2175.48</v>
      </c>
      <c r="O10" s="14">
        <f>2175.48-79.51</f>
        <v>2095.97</v>
      </c>
      <c r="P10" s="18">
        <f t="shared" si="1"/>
        <v>6446.93</v>
      </c>
      <c r="Q10" s="33">
        <v>2175.48</v>
      </c>
      <c r="R10" s="14">
        <v>2175.48</v>
      </c>
      <c r="S10" s="14">
        <f>2175.48-158.45</f>
        <v>2017.03</v>
      </c>
      <c r="T10" s="35">
        <f t="shared" si="2"/>
        <v>6367.99</v>
      </c>
      <c r="U10" s="30">
        <f t="shared" si="4"/>
        <v>12814.92</v>
      </c>
      <c r="V10" s="34">
        <f t="shared" si="5"/>
        <v>24540.260000000002</v>
      </c>
    </row>
    <row r="11" spans="1:22" ht="25.5">
      <c r="A11" s="29">
        <v>6</v>
      </c>
      <c r="B11" s="19" t="s">
        <v>43</v>
      </c>
      <c r="C11" s="17" t="s">
        <v>26</v>
      </c>
      <c r="D11" s="14">
        <v>1113</v>
      </c>
      <c r="E11" s="14">
        <v>1133</v>
      </c>
      <c r="F11" s="14">
        <v>1180</v>
      </c>
      <c r="G11" s="18">
        <f t="shared" si="6"/>
        <v>3426</v>
      </c>
      <c r="H11" s="14">
        <v>1371.21</v>
      </c>
      <c r="I11" s="14">
        <v>1450.32</v>
      </c>
      <c r="J11" s="14">
        <f>1450.32+237.96</f>
        <v>1688.28</v>
      </c>
      <c r="K11" s="35">
        <f t="shared" si="0"/>
        <v>4509.8099999999995</v>
      </c>
      <c r="L11" s="31">
        <f t="shared" si="3"/>
        <v>7935.8099999999995</v>
      </c>
      <c r="M11" s="32">
        <v>1450.32</v>
      </c>
      <c r="N11" s="14">
        <v>1450.32</v>
      </c>
      <c r="O11" s="14">
        <f>1450.32-79.51</f>
        <v>1370.81</v>
      </c>
      <c r="P11" s="18">
        <f t="shared" si="1"/>
        <v>4271.45</v>
      </c>
      <c r="Q11" s="33">
        <v>1450.32</v>
      </c>
      <c r="R11" s="14">
        <v>1450.32</v>
      </c>
      <c r="S11" s="14">
        <f>1450.32-158.45</f>
        <v>1291.87</v>
      </c>
      <c r="T11" s="35">
        <f t="shared" si="2"/>
        <v>4192.51</v>
      </c>
      <c r="U11" s="30">
        <f t="shared" si="4"/>
        <v>8463.96</v>
      </c>
      <c r="V11" s="34">
        <f t="shared" si="5"/>
        <v>16399.769999999997</v>
      </c>
    </row>
    <row r="12" spans="1:22" ht="13.5">
      <c r="A12" s="29">
        <v>7</v>
      </c>
      <c r="B12" s="16" t="s">
        <v>6</v>
      </c>
      <c r="C12" s="17" t="s">
        <v>26</v>
      </c>
      <c r="D12" s="14">
        <v>1930</v>
      </c>
      <c r="E12" s="14">
        <v>2038.2</v>
      </c>
      <c r="F12" s="14">
        <v>2094</v>
      </c>
      <c r="G12" s="18">
        <f t="shared" si="6"/>
        <v>6062.2</v>
      </c>
      <c r="H12" s="14">
        <v>2248.28</v>
      </c>
      <c r="I12" s="14">
        <v>2175.48</v>
      </c>
      <c r="J12" s="14">
        <f>2175.48+237.96</f>
        <v>2413.44</v>
      </c>
      <c r="K12" s="35">
        <f t="shared" si="0"/>
        <v>6837.200000000001</v>
      </c>
      <c r="L12" s="31">
        <f t="shared" si="3"/>
        <v>12899.400000000001</v>
      </c>
      <c r="M12" s="32">
        <v>2175.48</v>
      </c>
      <c r="N12" s="14">
        <v>2175.48</v>
      </c>
      <c r="O12" s="14">
        <f>2175.48-79.51</f>
        <v>2095.97</v>
      </c>
      <c r="P12" s="18">
        <f t="shared" si="1"/>
        <v>6446.93</v>
      </c>
      <c r="Q12" s="33">
        <v>2175.48</v>
      </c>
      <c r="R12" s="14">
        <v>2175.48</v>
      </c>
      <c r="S12" s="14">
        <f>2175.48-158.45</f>
        <v>2017.03</v>
      </c>
      <c r="T12" s="35">
        <f t="shared" si="2"/>
        <v>6367.99</v>
      </c>
      <c r="U12" s="30">
        <f t="shared" si="4"/>
        <v>12814.92</v>
      </c>
      <c r="V12" s="34">
        <f t="shared" si="5"/>
        <v>25714.32</v>
      </c>
    </row>
    <row r="13" spans="1:22" ht="13.5">
      <c r="A13" s="29">
        <v>8</v>
      </c>
      <c r="B13" s="16" t="s">
        <v>7</v>
      </c>
      <c r="C13" s="17" t="s">
        <v>26</v>
      </c>
      <c r="D13" s="14">
        <v>2046</v>
      </c>
      <c r="E13" s="14">
        <v>2048.2</v>
      </c>
      <c r="F13" s="14">
        <v>2055</v>
      </c>
      <c r="G13" s="18">
        <f t="shared" si="6"/>
        <v>6149.2</v>
      </c>
      <c r="H13" s="14">
        <v>2248.28</v>
      </c>
      <c r="I13" s="14">
        <v>2175.48</v>
      </c>
      <c r="J13" s="14">
        <f>2175.48+237.96</f>
        <v>2413.44</v>
      </c>
      <c r="K13" s="35">
        <f t="shared" si="0"/>
        <v>6837.200000000001</v>
      </c>
      <c r="L13" s="31">
        <f t="shared" si="3"/>
        <v>12986.400000000001</v>
      </c>
      <c r="M13" s="32">
        <v>2175.48</v>
      </c>
      <c r="N13" s="14">
        <v>2175.48</v>
      </c>
      <c r="O13" s="14">
        <f>2175.48-79.51</f>
        <v>2095.97</v>
      </c>
      <c r="P13" s="18">
        <f t="shared" si="1"/>
        <v>6446.93</v>
      </c>
      <c r="Q13" s="33">
        <v>2175.48</v>
      </c>
      <c r="R13" s="14">
        <v>2175.48</v>
      </c>
      <c r="S13" s="14">
        <f>2175.48-158.45</f>
        <v>2017.03</v>
      </c>
      <c r="T13" s="35">
        <f t="shared" si="2"/>
        <v>6367.99</v>
      </c>
      <c r="U13" s="30">
        <f t="shared" si="4"/>
        <v>12814.92</v>
      </c>
      <c r="V13" s="34">
        <f t="shared" si="5"/>
        <v>25801.32</v>
      </c>
    </row>
    <row r="14" spans="1:22" ht="13.5">
      <c r="A14" s="29">
        <v>9</v>
      </c>
      <c r="B14" s="16" t="s">
        <v>8</v>
      </c>
      <c r="C14" s="17" t="s">
        <v>26</v>
      </c>
      <c r="D14" s="14">
        <v>1368</v>
      </c>
      <c r="E14" s="14">
        <v>1278</v>
      </c>
      <c r="F14" s="14">
        <v>1371</v>
      </c>
      <c r="G14" s="18">
        <f t="shared" si="6"/>
        <v>4017</v>
      </c>
      <c r="H14" s="14">
        <v>1498.85</v>
      </c>
      <c r="I14" s="14">
        <v>1450.32</v>
      </c>
      <c r="J14" s="14">
        <f>1450.32+237.96</f>
        <v>1688.28</v>
      </c>
      <c r="K14" s="35">
        <f t="shared" si="0"/>
        <v>4637.45</v>
      </c>
      <c r="L14" s="31">
        <f t="shared" si="3"/>
        <v>8654.45</v>
      </c>
      <c r="M14" s="32">
        <v>1450.32</v>
      </c>
      <c r="N14" s="14">
        <v>1450.32</v>
      </c>
      <c r="O14" s="14">
        <f>1450.32-79.51</f>
        <v>1370.81</v>
      </c>
      <c r="P14" s="18">
        <f t="shared" si="1"/>
        <v>4271.45</v>
      </c>
      <c r="Q14" s="33">
        <v>1450.32</v>
      </c>
      <c r="R14" s="14">
        <v>1450.32</v>
      </c>
      <c r="S14" s="14">
        <f>1450.32-158.45</f>
        <v>1291.87</v>
      </c>
      <c r="T14" s="35">
        <f t="shared" si="2"/>
        <v>4192.51</v>
      </c>
      <c r="U14" s="30">
        <f t="shared" si="4"/>
        <v>8463.96</v>
      </c>
      <c r="V14" s="34">
        <f t="shared" si="5"/>
        <v>17118.41</v>
      </c>
    </row>
    <row r="15" spans="1:22" ht="13.5">
      <c r="A15" s="29">
        <v>10</v>
      </c>
      <c r="B15" s="16" t="s">
        <v>62</v>
      </c>
      <c r="C15" s="17" t="s">
        <v>26</v>
      </c>
      <c r="D15" s="14">
        <v>0</v>
      </c>
      <c r="E15" s="14">
        <v>0</v>
      </c>
      <c r="F15" s="14">
        <v>0</v>
      </c>
      <c r="G15" s="18">
        <f t="shared" si="6"/>
        <v>0</v>
      </c>
      <c r="H15" s="14">
        <v>0</v>
      </c>
      <c r="I15" s="14">
        <v>1450.32</v>
      </c>
      <c r="J15" s="14">
        <f>1450.32+237.96</f>
        <v>1688.28</v>
      </c>
      <c r="K15" s="35">
        <f t="shared" si="0"/>
        <v>3138.6</v>
      </c>
      <c r="L15" s="31">
        <f t="shared" si="3"/>
        <v>3138.6</v>
      </c>
      <c r="M15" s="32">
        <v>1450.32</v>
      </c>
      <c r="N15" s="14">
        <v>1450.32</v>
      </c>
      <c r="O15" s="14">
        <f>1450.32-79.51</f>
        <v>1370.81</v>
      </c>
      <c r="P15" s="18">
        <f t="shared" si="1"/>
        <v>4271.45</v>
      </c>
      <c r="Q15" s="33">
        <v>1450.32</v>
      </c>
      <c r="R15" s="14">
        <v>1450.32</v>
      </c>
      <c r="S15" s="14">
        <f>1450.32-158.45</f>
        <v>1291.87</v>
      </c>
      <c r="T15" s="35">
        <f t="shared" si="2"/>
        <v>4192.51</v>
      </c>
      <c r="U15" s="30">
        <f t="shared" si="4"/>
        <v>8463.96</v>
      </c>
      <c r="V15" s="34">
        <f t="shared" si="5"/>
        <v>11602.56</v>
      </c>
    </row>
    <row r="16" spans="1:22" ht="13.5">
      <c r="A16" s="29">
        <v>11</v>
      </c>
      <c r="B16" s="16" t="s">
        <v>9</v>
      </c>
      <c r="C16" s="17" t="s">
        <v>27</v>
      </c>
      <c r="D16" s="14">
        <v>1714</v>
      </c>
      <c r="E16" s="14">
        <v>1711</v>
      </c>
      <c r="F16" s="14">
        <v>1705</v>
      </c>
      <c r="G16" s="18">
        <f t="shared" si="6"/>
        <v>5130</v>
      </c>
      <c r="H16" s="14">
        <v>1873.57</v>
      </c>
      <c r="I16" s="14">
        <f>1812.9</f>
        <v>1812.9</v>
      </c>
      <c r="J16" s="14">
        <f>1812.9+237.96</f>
        <v>2050.86</v>
      </c>
      <c r="K16" s="35">
        <f t="shared" si="0"/>
        <v>5737.33</v>
      </c>
      <c r="L16" s="31">
        <f t="shared" si="3"/>
        <v>10867.33</v>
      </c>
      <c r="M16" s="32">
        <f>1812.9</f>
        <v>1812.9</v>
      </c>
      <c r="N16" s="14">
        <f>1812.9</f>
        <v>1812.9</v>
      </c>
      <c r="O16" s="14">
        <f>1812.9-79.51</f>
        <v>1733.39</v>
      </c>
      <c r="P16" s="18">
        <f t="shared" si="1"/>
        <v>5359.1900000000005</v>
      </c>
      <c r="Q16" s="33">
        <f>1812.9</f>
        <v>1812.9</v>
      </c>
      <c r="R16" s="14">
        <f>1812.9</f>
        <v>1812.9</v>
      </c>
      <c r="S16" s="14">
        <f>1812.9-158.45</f>
        <v>1654.45</v>
      </c>
      <c r="T16" s="35">
        <f t="shared" si="2"/>
        <v>5280.25</v>
      </c>
      <c r="U16" s="30">
        <f t="shared" si="4"/>
        <v>10639.44</v>
      </c>
      <c r="V16" s="34">
        <f t="shared" si="5"/>
        <v>21506.77</v>
      </c>
    </row>
    <row r="17" spans="1:22" ht="13.5">
      <c r="A17" s="29">
        <v>12</v>
      </c>
      <c r="B17" s="19" t="s">
        <v>28</v>
      </c>
      <c r="C17" s="17" t="s">
        <v>26</v>
      </c>
      <c r="D17" s="14">
        <v>1369</v>
      </c>
      <c r="E17" s="14">
        <v>1371</v>
      </c>
      <c r="F17" s="14">
        <v>1362</v>
      </c>
      <c r="G17" s="18">
        <f t="shared" si="6"/>
        <v>4102</v>
      </c>
      <c r="H17" s="14">
        <v>1498.85</v>
      </c>
      <c r="I17" s="14">
        <v>1450.32</v>
      </c>
      <c r="J17" s="14">
        <f>1450.32+237.96</f>
        <v>1688.28</v>
      </c>
      <c r="K17" s="35">
        <f t="shared" si="0"/>
        <v>4637.45</v>
      </c>
      <c r="L17" s="31">
        <f t="shared" si="3"/>
        <v>8739.45</v>
      </c>
      <c r="M17" s="32">
        <v>1450.32</v>
      </c>
      <c r="N17" s="14">
        <v>1450.32</v>
      </c>
      <c r="O17" s="14">
        <f>1450.32-79.51</f>
        <v>1370.81</v>
      </c>
      <c r="P17" s="18">
        <f t="shared" si="1"/>
        <v>4271.45</v>
      </c>
      <c r="Q17" s="33">
        <v>1450.32</v>
      </c>
      <c r="R17" s="14">
        <v>1450.32</v>
      </c>
      <c r="S17" s="14">
        <f>1450.32-158.45</f>
        <v>1291.87</v>
      </c>
      <c r="T17" s="35">
        <f t="shared" si="2"/>
        <v>4192.51</v>
      </c>
      <c r="U17" s="30">
        <f t="shared" si="4"/>
        <v>8463.96</v>
      </c>
      <c r="V17" s="34">
        <f t="shared" si="5"/>
        <v>17203.41</v>
      </c>
    </row>
    <row r="18" spans="1:22" ht="13.5">
      <c r="A18" s="29">
        <v>13</v>
      </c>
      <c r="B18" s="16" t="s">
        <v>10</v>
      </c>
      <c r="C18" s="17" t="s">
        <v>26</v>
      </c>
      <c r="D18" s="14">
        <v>2048</v>
      </c>
      <c r="E18" s="14">
        <v>2047</v>
      </c>
      <c r="F18" s="14">
        <v>2042</v>
      </c>
      <c r="G18" s="18">
        <f t="shared" si="6"/>
        <v>6137</v>
      </c>
      <c r="H18" s="14">
        <v>0</v>
      </c>
      <c r="I18" s="14">
        <v>0</v>
      </c>
      <c r="J18" s="14">
        <v>0</v>
      </c>
      <c r="K18" s="35">
        <f t="shared" si="0"/>
        <v>0</v>
      </c>
      <c r="L18" s="31">
        <f t="shared" si="3"/>
        <v>6137</v>
      </c>
      <c r="M18" s="32">
        <v>0</v>
      </c>
      <c r="N18" s="14">
        <v>0</v>
      </c>
      <c r="O18" s="14">
        <v>0</v>
      </c>
      <c r="P18" s="18">
        <f t="shared" si="1"/>
        <v>0</v>
      </c>
      <c r="Q18" s="33">
        <v>0</v>
      </c>
      <c r="R18" s="14">
        <v>0</v>
      </c>
      <c r="S18" s="14">
        <v>0</v>
      </c>
      <c r="T18" s="35">
        <f t="shared" si="2"/>
        <v>0</v>
      </c>
      <c r="U18" s="30">
        <f t="shared" si="4"/>
        <v>0</v>
      </c>
      <c r="V18" s="34">
        <f t="shared" si="5"/>
        <v>6137</v>
      </c>
    </row>
    <row r="19" spans="1:22" ht="13.5">
      <c r="A19" s="29">
        <v>14</v>
      </c>
      <c r="B19" s="16" t="s">
        <v>63</v>
      </c>
      <c r="C19" s="17" t="s">
        <v>26</v>
      </c>
      <c r="D19" s="14">
        <v>0</v>
      </c>
      <c r="E19" s="14">
        <v>0</v>
      </c>
      <c r="F19" s="14">
        <v>0</v>
      </c>
      <c r="G19" s="18">
        <f t="shared" si="6"/>
        <v>0</v>
      </c>
      <c r="H19" s="36">
        <v>0</v>
      </c>
      <c r="I19" s="36">
        <v>1450.32</v>
      </c>
      <c r="J19" s="36">
        <f>1450.32+237.96</f>
        <v>1688.28</v>
      </c>
      <c r="K19" s="35">
        <f t="shared" si="0"/>
        <v>3138.6</v>
      </c>
      <c r="L19" s="31">
        <f t="shared" si="3"/>
        <v>3138.6</v>
      </c>
      <c r="M19" s="37">
        <v>1450.32</v>
      </c>
      <c r="N19" s="36">
        <v>1450.32</v>
      </c>
      <c r="O19" s="36">
        <f>1450.32-79.51</f>
        <v>1370.81</v>
      </c>
      <c r="P19" s="18">
        <f t="shared" si="1"/>
        <v>4271.45</v>
      </c>
      <c r="Q19" s="38">
        <v>1450.32</v>
      </c>
      <c r="R19" s="36">
        <v>1450.32</v>
      </c>
      <c r="S19" s="36">
        <f>1450.32-158.45</f>
        <v>1291.87</v>
      </c>
      <c r="T19" s="35">
        <f t="shared" si="2"/>
        <v>4192.51</v>
      </c>
      <c r="U19" s="30">
        <f t="shared" si="4"/>
        <v>8463.96</v>
      </c>
      <c r="V19" s="34">
        <f t="shared" si="5"/>
        <v>11602.56</v>
      </c>
    </row>
    <row r="20" spans="1:22" ht="13.5">
      <c r="A20" s="29">
        <v>15</v>
      </c>
      <c r="B20" s="16" t="s">
        <v>33</v>
      </c>
      <c r="C20" s="17" t="s">
        <v>26</v>
      </c>
      <c r="D20" s="14">
        <v>1322</v>
      </c>
      <c r="E20" s="14">
        <v>1276</v>
      </c>
      <c r="F20" s="14">
        <v>1339</v>
      </c>
      <c r="G20" s="18">
        <f>SUM(D20:F20)</f>
        <v>3937</v>
      </c>
      <c r="H20" s="39">
        <v>1371.21</v>
      </c>
      <c r="I20" s="39">
        <v>1450.32</v>
      </c>
      <c r="J20" s="39">
        <f>1450.32+237.96</f>
        <v>1688.28</v>
      </c>
      <c r="K20" s="35">
        <f t="shared" si="0"/>
        <v>4509.8099999999995</v>
      </c>
      <c r="L20" s="31">
        <f t="shared" si="3"/>
        <v>8446.81</v>
      </c>
      <c r="M20" s="40">
        <v>1450.32</v>
      </c>
      <c r="N20" s="39">
        <v>1450.32</v>
      </c>
      <c r="O20" s="39">
        <f>1450.32-79.51</f>
        <v>1370.81</v>
      </c>
      <c r="P20" s="18">
        <f t="shared" si="1"/>
        <v>4271.45</v>
      </c>
      <c r="Q20" s="41">
        <v>1450.32</v>
      </c>
      <c r="R20" s="39">
        <v>1450.32</v>
      </c>
      <c r="S20" s="39">
        <f>1450.32-158.45</f>
        <v>1291.87</v>
      </c>
      <c r="T20" s="35">
        <f t="shared" si="2"/>
        <v>4192.51</v>
      </c>
      <c r="U20" s="30">
        <f t="shared" si="4"/>
        <v>8463.96</v>
      </c>
      <c r="V20" s="34">
        <f t="shared" si="5"/>
        <v>16910.769999999997</v>
      </c>
    </row>
    <row r="21" spans="1:22" ht="13.5">
      <c r="A21" s="29">
        <v>16</v>
      </c>
      <c r="B21" s="16" t="s">
        <v>11</v>
      </c>
      <c r="C21" s="17" t="s">
        <v>26</v>
      </c>
      <c r="D21" s="39">
        <v>1364</v>
      </c>
      <c r="E21" s="39">
        <v>1073</v>
      </c>
      <c r="F21" s="39">
        <v>1336</v>
      </c>
      <c r="G21" s="18">
        <f aca="true" t="shared" si="7" ref="G21:G30">SUM(D21:F21)</f>
        <v>3773</v>
      </c>
      <c r="H21" s="14">
        <v>1498.85</v>
      </c>
      <c r="I21" s="14">
        <v>1450.32</v>
      </c>
      <c r="J21" s="14">
        <f>1450.32+237.96</f>
        <v>1688.28</v>
      </c>
      <c r="K21" s="35">
        <f t="shared" si="0"/>
        <v>4637.45</v>
      </c>
      <c r="L21" s="31">
        <f t="shared" si="3"/>
        <v>8410.45</v>
      </c>
      <c r="M21" s="32">
        <v>1450.32</v>
      </c>
      <c r="N21" s="14">
        <v>1450.32</v>
      </c>
      <c r="O21" s="14">
        <f>1450.32-79.51</f>
        <v>1370.81</v>
      </c>
      <c r="P21" s="18">
        <f t="shared" si="1"/>
        <v>4271.45</v>
      </c>
      <c r="Q21" s="33">
        <v>1450.32</v>
      </c>
      <c r="R21" s="14">
        <v>1450.32</v>
      </c>
      <c r="S21" s="14">
        <f>1450.32-158.45</f>
        <v>1291.87</v>
      </c>
      <c r="T21" s="35">
        <f t="shared" si="2"/>
        <v>4192.51</v>
      </c>
      <c r="U21" s="30">
        <f t="shared" si="4"/>
        <v>8463.96</v>
      </c>
      <c r="V21" s="34">
        <f t="shared" si="5"/>
        <v>16874.41</v>
      </c>
    </row>
    <row r="22" spans="1:22" ht="13.5">
      <c r="A22" s="29">
        <v>17</v>
      </c>
      <c r="B22" s="20" t="s">
        <v>12</v>
      </c>
      <c r="C22" s="17" t="s">
        <v>26</v>
      </c>
      <c r="D22" s="14">
        <v>1358</v>
      </c>
      <c r="E22" s="14">
        <v>1355</v>
      </c>
      <c r="F22" s="14">
        <v>1366</v>
      </c>
      <c r="G22" s="18">
        <f t="shared" si="7"/>
        <v>4079</v>
      </c>
      <c r="H22" s="14">
        <v>1498.85</v>
      </c>
      <c r="I22" s="14">
        <v>1450.32</v>
      </c>
      <c r="J22" s="14">
        <f>1450.32+237.96</f>
        <v>1688.28</v>
      </c>
      <c r="K22" s="35">
        <f t="shared" si="0"/>
        <v>4637.45</v>
      </c>
      <c r="L22" s="31">
        <f t="shared" si="3"/>
        <v>8716.45</v>
      </c>
      <c r="M22" s="32">
        <v>1450.32</v>
      </c>
      <c r="N22" s="14">
        <v>1450.32</v>
      </c>
      <c r="O22" s="14">
        <f>1450.32-79.51</f>
        <v>1370.81</v>
      </c>
      <c r="P22" s="18">
        <f t="shared" si="1"/>
        <v>4271.45</v>
      </c>
      <c r="Q22" s="33">
        <v>1450.32</v>
      </c>
      <c r="R22" s="14">
        <v>1450.32</v>
      </c>
      <c r="S22" s="14">
        <f>1450.32-158.45</f>
        <v>1291.87</v>
      </c>
      <c r="T22" s="35">
        <f t="shared" si="2"/>
        <v>4192.51</v>
      </c>
      <c r="U22" s="30">
        <f t="shared" si="4"/>
        <v>8463.96</v>
      </c>
      <c r="V22" s="34">
        <f t="shared" si="5"/>
        <v>17180.41</v>
      </c>
    </row>
    <row r="23" spans="1:22" ht="13.5">
      <c r="A23" s="29">
        <v>18</v>
      </c>
      <c r="B23" s="16" t="s">
        <v>13</v>
      </c>
      <c r="C23" s="17" t="s">
        <v>27</v>
      </c>
      <c r="D23" s="14">
        <v>1693</v>
      </c>
      <c r="E23" s="14">
        <v>1714</v>
      </c>
      <c r="F23" s="14">
        <v>1668</v>
      </c>
      <c r="G23" s="18">
        <f t="shared" si="7"/>
        <v>5075</v>
      </c>
      <c r="H23" s="14">
        <v>1873.57</v>
      </c>
      <c r="I23" s="14">
        <f>1812.9</f>
        <v>1812.9</v>
      </c>
      <c r="J23" s="14">
        <f>1812.9+237.96</f>
        <v>2050.86</v>
      </c>
      <c r="K23" s="35">
        <f t="shared" si="0"/>
        <v>5737.33</v>
      </c>
      <c r="L23" s="31">
        <f t="shared" si="3"/>
        <v>10812.33</v>
      </c>
      <c r="M23" s="32">
        <f>1812.9</f>
        <v>1812.9</v>
      </c>
      <c r="N23" s="14">
        <f>1812.9</f>
        <v>1812.9</v>
      </c>
      <c r="O23" s="14">
        <f>1812.9-79.51</f>
        <v>1733.39</v>
      </c>
      <c r="P23" s="18">
        <f t="shared" si="1"/>
        <v>5359.1900000000005</v>
      </c>
      <c r="Q23" s="33">
        <f>1812.9</f>
        <v>1812.9</v>
      </c>
      <c r="R23" s="14">
        <f>1812.9</f>
        <v>1812.9</v>
      </c>
      <c r="S23" s="14">
        <f>1812.9-158.45</f>
        <v>1654.45</v>
      </c>
      <c r="T23" s="35">
        <f t="shared" si="2"/>
        <v>5280.25</v>
      </c>
      <c r="U23" s="30">
        <f t="shared" si="4"/>
        <v>10639.44</v>
      </c>
      <c r="V23" s="34">
        <f t="shared" si="5"/>
        <v>21451.77</v>
      </c>
    </row>
    <row r="24" spans="1:22" ht="25.5">
      <c r="A24" s="29">
        <v>19</v>
      </c>
      <c r="B24" s="19" t="s">
        <v>30</v>
      </c>
      <c r="C24" s="17" t="s">
        <v>26</v>
      </c>
      <c r="D24" s="14">
        <v>2019</v>
      </c>
      <c r="E24" s="14">
        <v>2021</v>
      </c>
      <c r="F24" s="14">
        <v>1541</v>
      </c>
      <c r="G24" s="18">
        <f t="shared" si="7"/>
        <v>5581</v>
      </c>
      <c r="H24" s="14">
        <v>2056.82</v>
      </c>
      <c r="I24" s="14">
        <v>2175.48</v>
      </c>
      <c r="J24" s="14">
        <f aca="true" t="shared" si="8" ref="J24:J29">2175.48+237.96</f>
        <v>2413.44</v>
      </c>
      <c r="K24" s="35">
        <f t="shared" si="0"/>
        <v>6645.74</v>
      </c>
      <c r="L24" s="31">
        <f t="shared" si="3"/>
        <v>12226.74</v>
      </c>
      <c r="M24" s="32">
        <v>2175.48</v>
      </c>
      <c r="N24" s="14">
        <v>2175.48</v>
      </c>
      <c r="O24" s="14">
        <f aca="true" t="shared" si="9" ref="O24:O29">2175.48-79.51</f>
        <v>2095.97</v>
      </c>
      <c r="P24" s="18">
        <f t="shared" si="1"/>
        <v>6446.93</v>
      </c>
      <c r="Q24" s="33">
        <v>2175.48</v>
      </c>
      <c r="R24" s="14">
        <v>2175.48</v>
      </c>
      <c r="S24" s="14">
        <f aca="true" t="shared" si="10" ref="S24:S29">2175.48-158.45</f>
        <v>2017.03</v>
      </c>
      <c r="T24" s="35">
        <f t="shared" si="2"/>
        <v>6367.99</v>
      </c>
      <c r="U24" s="30">
        <f t="shared" si="4"/>
        <v>12814.92</v>
      </c>
      <c r="V24" s="34">
        <f t="shared" si="5"/>
        <v>25041.66</v>
      </c>
    </row>
    <row r="25" spans="1:22" ht="13.5">
      <c r="A25" s="29">
        <v>20</v>
      </c>
      <c r="B25" s="16" t="s">
        <v>34</v>
      </c>
      <c r="C25" s="17" t="s">
        <v>26</v>
      </c>
      <c r="D25" s="14">
        <v>2054</v>
      </c>
      <c r="E25" s="14">
        <v>2053</v>
      </c>
      <c r="F25" s="14">
        <v>2043</v>
      </c>
      <c r="G25" s="18">
        <f t="shared" si="7"/>
        <v>6150</v>
      </c>
      <c r="H25" s="14">
        <v>2248.28</v>
      </c>
      <c r="I25" s="14">
        <v>2175.48</v>
      </c>
      <c r="J25" s="14">
        <f t="shared" si="8"/>
        <v>2413.44</v>
      </c>
      <c r="K25" s="35">
        <f t="shared" si="0"/>
        <v>6837.200000000001</v>
      </c>
      <c r="L25" s="31">
        <f t="shared" si="3"/>
        <v>12987.2</v>
      </c>
      <c r="M25" s="32">
        <v>2175.48</v>
      </c>
      <c r="N25" s="14">
        <v>2175.48</v>
      </c>
      <c r="O25" s="14">
        <f t="shared" si="9"/>
        <v>2095.97</v>
      </c>
      <c r="P25" s="18">
        <f t="shared" si="1"/>
        <v>6446.93</v>
      </c>
      <c r="Q25" s="33">
        <v>2175.48</v>
      </c>
      <c r="R25" s="14">
        <v>2175.48</v>
      </c>
      <c r="S25" s="14">
        <f t="shared" si="10"/>
        <v>2017.03</v>
      </c>
      <c r="T25" s="35">
        <f t="shared" si="2"/>
        <v>6367.99</v>
      </c>
      <c r="U25" s="30">
        <f t="shared" si="4"/>
        <v>12814.92</v>
      </c>
      <c r="V25" s="34">
        <f t="shared" si="5"/>
        <v>25802.120000000003</v>
      </c>
    </row>
    <row r="26" spans="1:22" ht="13.5">
      <c r="A26" s="29">
        <v>21</v>
      </c>
      <c r="B26" s="16" t="s">
        <v>14</v>
      </c>
      <c r="C26" s="17" t="s">
        <v>26</v>
      </c>
      <c r="D26" s="14">
        <v>2050</v>
      </c>
      <c r="E26" s="14">
        <v>2041</v>
      </c>
      <c r="F26" s="14">
        <v>2014</v>
      </c>
      <c r="G26" s="18">
        <f t="shared" si="7"/>
        <v>6105</v>
      </c>
      <c r="H26" s="14">
        <v>2248.28</v>
      </c>
      <c r="I26" s="14">
        <v>2175.48</v>
      </c>
      <c r="J26" s="14">
        <f t="shared" si="8"/>
        <v>2413.44</v>
      </c>
      <c r="K26" s="35">
        <f t="shared" si="0"/>
        <v>6837.200000000001</v>
      </c>
      <c r="L26" s="31">
        <f t="shared" si="3"/>
        <v>12942.2</v>
      </c>
      <c r="M26" s="32">
        <v>2175.48</v>
      </c>
      <c r="N26" s="14">
        <v>2175.48</v>
      </c>
      <c r="O26" s="14">
        <f t="shared" si="9"/>
        <v>2095.97</v>
      </c>
      <c r="P26" s="18">
        <f t="shared" si="1"/>
        <v>6446.93</v>
      </c>
      <c r="Q26" s="33">
        <v>2175.48</v>
      </c>
      <c r="R26" s="14">
        <v>2175.48</v>
      </c>
      <c r="S26" s="14">
        <f t="shared" si="10"/>
        <v>2017.03</v>
      </c>
      <c r="T26" s="35">
        <f t="shared" si="2"/>
        <v>6367.99</v>
      </c>
      <c r="U26" s="30">
        <f t="shared" si="4"/>
        <v>12814.92</v>
      </c>
      <c r="V26" s="34">
        <f t="shared" si="5"/>
        <v>25757.120000000003</v>
      </c>
    </row>
    <row r="27" spans="1:22" ht="13.5">
      <c r="A27" s="29">
        <v>22</v>
      </c>
      <c r="B27" s="16" t="s">
        <v>15</v>
      </c>
      <c r="C27" s="17" t="s">
        <v>26</v>
      </c>
      <c r="D27" s="14">
        <v>2045.6</v>
      </c>
      <c r="E27" s="14">
        <v>2037</v>
      </c>
      <c r="F27" s="14">
        <v>2017</v>
      </c>
      <c r="G27" s="18">
        <f t="shared" si="7"/>
        <v>6099.6</v>
      </c>
      <c r="H27" s="14">
        <v>2248.28</v>
      </c>
      <c r="I27" s="14">
        <v>2175.48</v>
      </c>
      <c r="J27" s="14">
        <f t="shared" si="8"/>
        <v>2413.44</v>
      </c>
      <c r="K27" s="35">
        <f t="shared" si="0"/>
        <v>6837.200000000001</v>
      </c>
      <c r="L27" s="31">
        <f t="shared" si="3"/>
        <v>12936.800000000001</v>
      </c>
      <c r="M27" s="32">
        <v>2175.48</v>
      </c>
      <c r="N27" s="14">
        <v>2175.48</v>
      </c>
      <c r="O27" s="14">
        <f t="shared" si="9"/>
        <v>2095.97</v>
      </c>
      <c r="P27" s="18">
        <f t="shared" si="1"/>
        <v>6446.93</v>
      </c>
      <c r="Q27" s="33">
        <v>2175.48</v>
      </c>
      <c r="R27" s="14">
        <v>2175.48</v>
      </c>
      <c r="S27" s="14">
        <f t="shared" si="10"/>
        <v>2017.03</v>
      </c>
      <c r="T27" s="35">
        <f t="shared" si="2"/>
        <v>6367.99</v>
      </c>
      <c r="U27" s="30">
        <f t="shared" si="4"/>
        <v>12814.92</v>
      </c>
      <c r="V27" s="34">
        <f t="shared" si="5"/>
        <v>25751.72</v>
      </c>
    </row>
    <row r="28" spans="1:22" ht="13.5">
      <c r="A28" s="29">
        <v>23</v>
      </c>
      <c r="B28" s="16" t="s">
        <v>16</v>
      </c>
      <c r="C28" s="17" t="s">
        <v>26</v>
      </c>
      <c r="D28" s="14">
        <v>2052</v>
      </c>
      <c r="E28" s="14">
        <v>2037</v>
      </c>
      <c r="F28" s="14">
        <v>2032</v>
      </c>
      <c r="G28" s="18">
        <f t="shared" si="7"/>
        <v>6121</v>
      </c>
      <c r="H28" s="14">
        <v>2248.28</v>
      </c>
      <c r="I28" s="14">
        <v>2175.48</v>
      </c>
      <c r="J28" s="14">
        <f t="shared" si="8"/>
        <v>2413.44</v>
      </c>
      <c r="K28" s="35">
        <f t="shared" si="0"/>
        <v>6837.200000000001</v>
      </c>
      <c r="L28" s="31">
        <f t="shared" si="3"/>
        <v>12958.2</v>
      </c>
      <c r="M28" s="32">
        <v>2175.48</v>
      </c>
      <c r="N28" s="14">
        <v>2175.48</v>
      </c>
      <c r="O28" s="14">
        <f t="shared" si="9"/>
        <v>2095.97</v>
      </c>
      <c r="P28" s="18">
        <f t="shared" si="1"/>
        <v>6446.93</v>
      </c>
      <c r="Q28" s="33">
        <v>2175.48</v>
      </c>
      <c r="R28" s="14">
        <v>2175.48</v>
      </c>
      <c r="S28" s="14">
        <f t="shared" si="10"/>
        <v>2017.03</v>
      </c>
      <c r="T28" s="35">
        <f t="shared" si="2"/>
        <v>6367.99</v>
      </c>
      <c r="U28" s="30">
        <f t="shared" si="4"/>
        <v>12814.92</v>
      </c>
      <c r="V28" s="34">
        <f t="shared" si="5"/>
        <v>25773.120000000003</v>
      </c>
    </row>
    <row r="29" spans="1:22" ht="13.5">
      <c r="A29" s="29">
        <v>24</v>
      </c>
      <c r="B29" s="16" t="s">
        <v>64</v>
      </c>
      <c r="C29" s="17" t="s">
        <v>26</v>
      </c>
      <c r="D29" s="14">
        <v>0</v>
      </c>
      <c r="E29" s="14">
        <v>0</v>
      </c>
      <c r="F29" s="14">
        <v>0</v>
      </c>
      <c r="G29" s="18">
        <f t="shared" si="7"/>
        <v>0</v>
      </c>
      <c r="H29" s="14">
        <v>0</v>
      </c>
      <c r="I29" s="14">
        <v>2175.48</v>
      </c>
      <c r="J29" s="14">
        <f t="shared" si="8"/>
        <v>2413.44</v>
      </c>
      <c r="K29" s="35">
        <f t="shared" si="0"/>
        <v>4588.92</v>
      </c>
      <c r="L29" s="31">
        <f t="shared" si="3"/>
        <v>4588.92</v>
      </c>
      <c r="M29" s="32">
        <v>2175.48</v>
      </c>
      <c r="N29" s="14">
        <v>2175.48</v>
      </c>
      <c r="O29" s="14">
        <f t="shared" si="9"/>
        <v>2095.97</v>
      </c>
      <c r="P29" s="18">
        <f t="shared" si="1"/>
        <v>6446.93</v>
      </c>
      <c r="Q29" s="33">
        <v>2175.48</v>
      </c>
      <c r="R29" s="14">
        <v>2175.48</v>
      </c>
      <c r="S29" s="14">
        <f t="shared" si="10"/>
        <v>2017.03</v>
      </c>
      <c r="T29" s="35">
        <f t="shared" si="2"/>
        <v>6367.99</v>
      </c>
      <c r="U29" s="30">
        <f t="shared" si="4"/>
        <v>12814.92</v>
      </c>
      <c r="V29" s="34">
        <f t="shared" si="5"/>
        <v>17403.84</v>
      </c>
    </row>
    <row r="30" spans="1:22" ht="13.5">
      <c r="A30" s="29">
        <v>25</v>
      </c>
      <c r="B30" s="16" t="s">
        <v>35</v>
      </c>
      <c r="C30" s="17" t="s">
        <v>26</v>
      </c>
      <c r="D30" s="14">
        <v>1345</v>
      </c>
      <c r="E30" s="14">
        <v>1330</v>
      </c>
      <c r="F30" s="14">
        <v>1370</v>
      </c>
      <c r="G30" s="18">
        <f t="shared" si="7"/>
        <v>4045</v>
      </c>
      <c r="H30" s="14">
        <v>1498.85</v>
      </c>
      <c r="I30" s="14">
        <v>1450.32</v>
      </c>
      <c r="J30" s="14">
        <f>1450.32+237.96</f>
        <v>1688.28</v>
      </c>
      <c r="K30" s="35">
        <f t="shared" si="0"/>
        <v>4637.45</v>
      </c>
      <c r="L30" s="31">
        <f t="shared" si="3"/>
        <v>8682.45</v>
      </c>
      <c r="M30" s="32">
        <v>1450.32</v>
      </c>
      <c r="N30" s="14">
        <v>1450.32</v>
      </c>
      <c r="O30" s="14">
        <f>1450.32-79.51</f>
        <v>1370.81</v>
      </c>
      <c r="P30" s="18">
        <f t="shared" si="1"/>
        <v>4271.45</v>
      </c>
      <c r="Q30" s="33">
        <v>1450.32</v>
      </c>
      <c r="R30" s="14">
        <v>1450.32</v>
      </c>
      <c r="S30" s="14">
        <f>1450.32-158.45</f>
        <v>1291.87</v>
      </c>
      <c r="T30" s="35">
        <f t="shared" si="2"/>
        <v>4192.51</v>
      </c>
      <c r="U30" s="30">
        <f t="shared" si="4"/>
        <v>8463.96</v>
      </c>
      <c r="V30" s="34">
        <f t="shared" si="5"/>
        <v>17146.41</v>
      </c>
    </row>
    <row r="31" spans="1:22" ht="13.5">
      <c r="A31" s="29">
        <v>26</v>
      </c>
      <c r="B31" s="16" t="s">
        <v>17</v>
      </c>
      <c r="C31" s="17" t="s">
        <v>26</v>
      </c>
      <c r="D31" s="14">
        <v>1328</v>
      </c>
      <c r="E31" s="14">
        <v>1357</v>
      </c>
      <c r="F31" s="14">
        <v>1357</v>
      </c>
      <c r="G31" s="18">
        <f>SUM(D31:F31)</f>
        <v>4042</v>
      </c>
      <c r="H31" s="14">
        <v>1498.85</v>
      </c>
      <c r="I31" s="14">
        <v>1450.32</v>
      </c>
      <c r="J31" s="14">
        <f>1450.32+237.96</f>
        <v>1688.28</v>
      </c>
      <c r="K31" s="35">
        <f t="shared" si="0"/>
        <v>4637.45</v>
      </c>
      <c r="L31" s="31">
        <f t="shared" si="3"/>
        <v>8679.45</v>
      </c>
      <c r="M31" s="32">
        <v>1450.32</v>
      </c>
      <c r="N31" s="14">
        <v>1450.32</v>
      </c>
      <c r="O31" s="14">
        <f>1450.32-79.51</f>
        <v>1370.81</v>
      </c>
      <c r="P31" s="18">
        <f t="shared" si="1"/>
        <v>4271.45</v>
      </c>
      <c r="Q31" s="33">
        <v>1450.32</v>
      </c>
      <c r="R31" s="14">
        <v>1450.32</v>
      </c>
      <c r="S31" s="14">
        <f>1450.32-158.45</f>
        <v>1291.87</v>
      </c>
      <c r="T31" s="35">
        <f t="shared" si="2"/>
        <v>4192.51</v>
      </c>
      <c r="U31" s="30">
        <f t="shared" si="4"/>
        <v>8463.96</v>
      </c>
      <c r="V31" s="34">
        <f t="shared" si="5"/>
        <v>17143.41</v>
      </c>
    </row>
    <row r="32" spans="1:22" ht="13.5">
      <c r="A32" s="29">
        <v>27</v>
      </c>
      <c r="B32" s="16" t="s">
        <v>65</v>
      </c>
      <c r="C32" s="17" t="s">
        <v>26</v>
      </c>
      <c r="D32" s="14">
        <v>0</v>
      </c>
      <c r="E32" s="14">
        <v>0</v>
      </c>
      <c r="F32" s="14">
        <v>0</v>
      </c>
      <c r="G32" s="18">
        <f>SUM(D32:F32)</f>
        <v>0</v>
      </c>
      <c r="H32" s="14">
        <v>0</v>
      </c>
      <c r="I32" s="14">
        <v>1450.32</v>
      </c>
      <c r="J32" s="14">
        <f>1450.32+237.96</f>
        <v>1688.28</v>
      </c>
      <c r="K32" s="35">
        <f t="shared" si="0"/>
        <v>3138.6</v>
      </c>
      <c r="L32" s="31">
        <f t="shared" si="3"/>
        <v>3138.6</v>
      </c>
      <c r="M32" s="32">
        <v>1450.32</v>
      </c>
      <c r="N32" s="14">
        <v>1450.32</v>
      </c>
      <c r="O32" s="14">
        <f>1450.32-79.51</f>
        <v>1370.81</v>
      </c>
      <c r="P32" s="18">
        <f t="shared" si="1"/>
        <v>4271.45</v>
      </c>
      <c r="Q32" s="33">
        <v>1450.32</v>
      </c>
      <c r="R32" s="14">
        <v>1450.32</v>
      </c>
      <c r="S32" s="14">
        <f>1450.32-158.45</f>
        <v>1291.87</v>
      </c>
      <c r="T32" s="35">
        <f t="shared" si="2"/>
        <v>4192.51</v>
      </c>
      <c r="U32" s="30">
        <f t="shared" si="4"/>
        <v>8463.96</v>
      </c>
      <c r="V32" s="34">
        <f t="shared" si="5"/>
        <v>11602.56</v>
      </c>
    </row>
    <row r="33" spans="1:22" ht="13.5">
      <c r="A33" s="29">
        <v>28</v>
      </c>
      <c r="B33" s="16" t="s">
        <v>36</v>
      </c>
      <c r="C33" s="17" t="s">
        <v>27</v>
      </c>
      <c r="D33" s="14">
        <v>1326.8</v>
      </c>
      <c r="E33" s="14">
        <v>1356.2</v>
      </c>
      <c r="F33" s="14">
        <v>1339.2</v>
      </c>
      <c r="G33" s="18">
        <f>SUM(D33:F33)</f>
        <v>4022.2</v>
      </c>
      <c r="H33" s="14">
        <v>1498.85</v>
      </c>
      <c r="I33" s="14">
        <f>1812.9</f>
        <v>1812.9</v>
      </c>
      <c r="J33" s="14">
        <f>1812.9+237.96</f>
        <v>2050.86</v>
      </c>
      <c r="K33" s="35">
        <f t="shared" si="0"/>
        <v>5362.610000000001</v>
      </c>
      <c r="L33" s="31">
        <f t="shared" si="3"/>
        <v>9384.810000000001</v>
      </c>
      <c r="M33" s="32">
        <f>1812.9</f>
        <v>1812.9</v>
      </c>
      <c r="N33" s="14">
        <f>1812.9</f>
        <v>1812.9</v>
      </c>
      <c r="O33" s="14">
        <f>1812.9-79.51+0.06</f>
        <v>1733.45</v>
      </c>
      <c r="P33" s="18">
        <f t="shared" si="1"/>
        <v>5359.25</v>
      </c>
      <c r="Q33" s="33">
        <f>1812.9</f>
        <v>1812.9</v>
      </c>
      <c r="R33" s="14">
        <f>1812.9</f>
        <v>1812.9</v>
      </c>
      <c r="S33" s="14">
        <f>1812.9-158.45-0.06</f>
        <v>1654.39</v>
      </c>
      <c r="T33" s="35">
        <f t="shared" si="2"/>
        <v>5280.1900000000005</v>
      </c>
      <c r="U33" s="30">
        <f t="shared" si="4"/>
        <v>10639.44</v>
      </c>
      <c r="V33" s="34">
        <f t="shared" si="5"/>
        <v>20024.25</v>
      </c>
    </row>
    <row r="34" spans="1:22" ht="13.5">
      <c r="A34" s="29">
        <v>29</v>
      </c>
      <c r="B34" s="16" t="s">
        <v>18</v>
      </c>
      <c r="C34" s="17" t="s">
        <v>26</v>
      </c>
      <c r="D34" s="14">
        <v>2020.2</v>
      </c>
      <c r="E34" s="14">
        <v>2048.4</v>
      </c>
      <c r="F34" s="14">
        <v>2052.6</v>
      </c>
      <c r="G34" s="18">
        <f aca="true" t="shared" si="11" ref="G34:G44">SUM(D34:F34)</f>
        <v>6121.200000000001</v>
      </c>
      <c r="H34" s="14">
        <v>2248.28</v>
      </c>
      <c r="I34" s="14">
        <v>2175.48</v>
      </c>
      <c r="J34" s="14">
        <f>2175.48+237.96</f>
        <v>2413.44</v>
      </c>
      <c r="K34" s="35">
        <f t="shared" si="0"/>
        <v>6837.200000000001</v>
      </c>
      <c r="L34" s="31">
        <f t="shared" si="3"/>
        <v>12958.400000000001</v>
      </c>
      <c r="M34" s="32">
        <v>2175.48</v>
      </c>
      <c r="N34" s="14">
        <v>2175.48</v>
      </c>
      <c r="O34" s="14">
        <f>2175.48-79.51</f>
        <v>2095.97</v>
      </c>
      <c r="P34" s="18">
        <f t="shared" si="1"/>
        <v>6446.93</v>
      </c>
      <c r="Q34" s="33">
        <v>2175.48</v>
      </c>
      <c r="R34" s="14">
        <v>2175.48</v>
      </c>
      <c r="S34" s="14">
        <f>2175.48-158.45</f>
        <v>2017.03</v>
      </c>
      <c r="T34" s="35">
        <f t="shared" si="2"/>
        <v>6367.99</v>
      </c>
      <c r="U34" s="30">
        <f t="shared" si="4"/>
        <v>12814.92</v>
      </c>
      <c r="V34" s="34">
        <f t="shared" si="5"/>
        <v>25773.32</v>
      </c>
    </row>
    <row r="35" spans="1:22" ht="13.5">
      <c r="A35" s="29">
        <v>30</v>
      </c>
      <c r="B35" s="16" t="s">
        <v>19</v>
      </c>
      <c r="C35" s="17" t="s">
        <v>26</v>
      </c>
      <c r="D35" s="14">
        <v>2022</v>
      </c>
      <c r="E35" s="14">
        <v>2033.6</v>
      </c>
      <c r="F35" s="14">
        <v>2034.6</v>
      </c>
      <c r="G35" s="18">
        <f t="shared" si="11"/>
        <v>6090.2</v>
      </c>
      <c r="H35" s="14">
        <v>2056.82</v>
      </c>
      <c r="I35" s="14">
        <v>2175.48</v>
      </c>
      <c r="J35" s="14">
        <f>2175.48+237.96</f>
        <v>2413.44</v>
      </c>
      <c r="K35" s="35">
        <f t="shared" si="0"/>
        <v>6645.74</v>
      </c>
      <c r="L35" s="31">
        <f t="shared" si="3"/>
        <v>12735.939999999999</v>
      </c>
      <c r="M35" s="32">
        <v>2175.48</v>
      </c>
      <c r="N35" s="14">
        <v>2175.48</v>
      </c>
      <c r="O35" s="14">
        <f>2175.48-79.51</f>
        <v>2095.97</v>
      </c>
      <c r="P35" s="18">
        <f t="shared" si="1"/>
        <v>6446.93</v>
      </c>
      <c r="Q35" s="33">
        <v>2175.48</v>
      </c>
      <c r="R35" s="14">
        <v>2175.48</v>
      </c>
      <c r="S35" s="14">
        <f>2175.48-158.45</f>
        <v>2017.03</v>
      </c>
      <c r="T35" s="35">
        <f t="shared" si="2"/>
        <v>6367.99</v>
      </c>
      <c r="U35" s="30">
        <f t="shared" si="4"/>
        <v>12814.92</v>
      </c>
      <c r="V35" s="34">
        <f t="shared" si="5"/>
        <v>25550.86</v>
      </c>
    </row>
    <row r="36" spans="1:22" ht="13.5">
      <c r="A36" s="29">
        <v>31</v>
      </c>
      <c r="B36" s="16" t="s">
        <v>20</v>
      </c>
      <c r="C36" s="17" t="s">
        <v>26</v>
      </c>
      <c r="D36" s="14">
        <v>2046.8</v>
      </c>
      <c r="E36" s="14">
        <v>2055.6</v>
      </c>
      <c r="F36" s="14">
        <v>2041.8</v>
      </c>
      <c r="G36" s="18">
        <f t="shared" si="11"/>
        <v>6144.2</v>
      </c>
      <c r="H36" s="14">
        <v>2248.28</v>
      </c>
      <c r="I36" s="14">
        <v>2175.48</v>
      </c>
      <c r="J36" s="14">
        <f>2175.48+237.96</f>
        <v>2413.44</v>
      </c>
      <c r="K36" s="35">
        <f t="shared" si="0"/>
        <v>6837.200000000001</v>
      </c>
      <c r="L36" s="31">
        <f t="shared" si="3"/>
        <v>12981.400000000001</v>
      </c>
      <c r="M36" s="32">
        <v>2175.48</v>
      </c>
      <c r="N36" s="14">
        <v>2175.48</v>
      </c>
      <c r="O36" s="14">
        <f>2175.48-79.51</f>
        <v>2095.97</v>
      </c>
      <c r="P36" s="18">
        <f t="shared" si="1"/>
        <v>6446.93</v>
      </c>
      <c r="Q36" s="33">
        <v>2175.48</v>
      </c>
      <c r="R36" s="14">
        <v>2175.48</v>
      </c>
      <c r="S36" s="14">
        <f>2175.48-158.45</f>
        <v>2017.03</v>
      </c>
      <c r="T36" s="35">
        <f t="shared" si="2"/>
        <v>6367.99</v>
      </c>
      <c r="U36" s="30">
        <f t="shared" si="4"/>
        <v>12814.92</v>
      </c>
      <c r="V36" s="34">
        <f t="shared" si="5"/>
        <v>25796.32</v>
      </c>
    </row>
    <row r="37" spans="1:22" ht="13.5">
      <c r="A37" s="29">
        <v>32</v>
      </c>
      <c r="B37" s="19" t="s">
        <v>31</v>
      </c>
      <c r="C37" s="17" t="s">
        <v>26</v>
      </c>
      <c r="D37" s="14">
        <v>1351.8</v>
      </c>
      <c r="E37" s="14">
        <v>1319.8</v>
      </c>
      <c r="F37" s="14">
        <v>1287.8</v>
      </c>
      <c r="G37" s="18">
        <f t="shared" si="11"/>
        <v>3959.3999999999996</v>
      </c>
      <c r="H37" s="14">
        <v>1498.85</v>
      </c>
      <c r="I37" s="14">
        <v>1450.32</v>
      </c>
      <c r="J37" s="14">
        <f>1450.32+237.96</f>
        <v>1688.28</v>
      </c>
      <c r="K37" s="35">
        <f t="shared" si="0"/>
        <v>4637.45</v>
      </c>
      <c r="L37" s="31">
        <f t="shared" si="3"/>
        <v>8596.849999999999</v>
      </c>
      <c r="M37" s="32">
        <v>1450.32</v>
      </c>
      <c r="N37" s="14">
        <v>1450.32</v>
      </c>
      <c r="O37" s="14">
        <f>1450.32-79.51</f>
        <v>1370.81</v>
      </c>
      <c r="P37" s="18">
        <f t="shared" si="1"/>
        <v>4271.45</v>
      </c>
      <c r="Q37" s="33">
        <v>1450.32</v>
      </c>
      <c r="R37" s="14">
        <v>1450.32</v>
      </c>
      <c r="S37" s="14">
        <f>1450.32-158.45</f>
        <v>1291.87</v>
      </c>
      <c r="T37" s="35">
        <f t="shared" si="2"/>
        <v>4192.51</v>
      </c>
      <c r="U37" s="30">
        <f t="shared" si="4"/>
        <v>8463.96</v>
      </c>
      <c r="V37" s="34">
        <f t="shared" si="5"/>
        <v>17060.809999999998</v>
      </c>
    </row>
    <row r="38" spans="1:22" ht="13.5">
      <c r="A38" s="29">
        <v>33</v>
      </c>
      <c r="B38" s="16" t="s">
        <v>21</v>
      </c>
      <c r="C38" s="17" t="s">
        <v>26</v>
      </c>
      <c r="D38" s="14">
        <v>2038</v>
      </c>
      <c r="E38" s="14">
        <v>2049</v>
      </c>
      <c r="F38" s="14">
        <v>2055</v>
      </c>
      <c r="G38" s="18">
        <f t="shared" si="11"/>
        <v>6142</v>
      </c>
      <c r="H38" s="42">
        <v>2248.28</v>
      </c>
      <c r="I38" s="42">
        <v>2175.48</v>
      </c>
      <c r="J38" s="42">
        <f>2175.48+237.96</f>
        <v>2413.44</v>
      </c>
      <c r="K38" s="35">
        <f t="shared" si="0"/>
        <v>6837.200000000001</v>
      </c>
      <c r="L38" s="31">
        <f t="shared" si="3"/>
        <v>12979.2</v>
      </c>
      <c r="M38" s="43">
        <v>2175.48</v>
      </c>
      <c r="N38" s="42">
        <v>2175.48</v>
      </c>
      <c r="O38" s="42">
        <f>2175.48-79.51</f>
        <v>2095.97</v>
      </c>
      <c r="P38" s="18">
        <f t="shared" si="1"/>
        <v>6446.93</v>
      </c>
      <c r="Q38" s="44">
        <v>2175.48</v>
      </c>
      <c r="R38" s="42">
        <v>2175.48</v>
      </c>
      <c r="S38" s="42">
        <f>2175.48-158.45</f>
        <v>2017.03</v>
      </c>
      <c r="T38" s="35">
        <f t="shared" si="2"/>
        <v>6367.99</v>
      </c>
      <c r="U38" s="30">
        <f t="shared" si="4"/>
        <v>12814.92</v>
      </c>
      <c r="V38" s="34">
        <f t="shared" si="5"/>
        <v>25794.120000000003</v>
      </c>
    </row>
    <row r="39" spans="1:22" ht="13.5">
      <c r="A39" s="29">
        <v>34</v>
      </c>
      <c r="B39" s="16" t="s">
        <v>22</v>
      </c>
      <c r="C39" s="17" t="s">
        <v>26</v>
      </c>
      <c r="D39" s="14">
        <v>2040</v>
      </c>
      <c r="E39" s="14">
        <v>2039</v>
      </c>
      <c r="F39" s="14">
        <v>2044</v>
      </c>
      <c r="G39" s="18">
        <f t="shared" si="11"/>
        <v>6123</v>
      </c>
      <c r="H39" s="42">
        <v>2248.28</v>
      </c>
      <c r="I39" s="42">
        <v>2175.48</v>
      </c>
      <c r="J39" s="42">
        <f>2175.48+237.96</f>
        <v>2413.44</v>
      </c>
      <c r="K39" s="35">
        <f t="shared" si="0"/>
        <v>6837.200000000001</v>
      </c>
      <c r="L39" s="31">
        <f t="shared" si="3"/>
        <v>12960.2</v>
      </c>
      <c r="M39" s="43">
        <v>2175.48</v>
      </c>
      <c r="N39" s="42">
        <v>2175.48</v>
      </c>
      <c r="O39" s="42">
        <f>2175.48-79.51</f>
        <v>2095.97</v>
      </c>
      <c r="P39" s="18">
        <f t="shared" si="1"/>
        <v>6446.93</v>
      </c>
      <c r="Q39" s="44">
        <v>2175.48</v>
      </c>
      <c r="R39" s="42">
        <v>2175.48</v>
      </c>
      <c r="S39" s="42">
        <f>2175.48-158.45</f>
        <v>2017.03</v>
      </c>
      <c r="T39" s="35">
        <f t="shared" si="2"/>
        <v>6367.99</v>
      </c>
      <c r="U39" s="30">
        <f t="shared" si="4"/>
        <v>12814.92</v>
      </c>
      <c r="V39" s="34">
        <f t="shared" si="5"/>
        <v>25775.120000000003</v>
      </c>
    </row>
    <row r="40" spans="1:22" ht="13.5">
      <c r="A40" s="29">
        <v>35</v>
      </c>
      <c r="B40" s="16" t="s">
        <v>44</v>
      </c>
      <c r="C40" s="17" t="s">
        <v>26</v>
      </c>
      <c r="D40" s="14">
        <v>1328</v>
      </c>
      <c r="E40" s="14">
        <v>1358</v>
      </c>
      <c r="F40" s="14">
        <v>1296</v>
      </c>
      <c r="G40" s="18">
        <f t="shared" si="11"/>
        <v>3982</v>
      </c>
      <c r="H40" s="42">
        <v>1498.85</v>
      </c>
      <c r="I40" s="42">
        <v>1450.32</v>
      </c>
      <c r="J40" s="42">
        <f>1450.32+237.96</f>
        <v>1688.28</v>
      </c>
      <c r="K40" s="35">
        <f t="shared" si="0"/>
        <v>4637.45</v>
      </c>
      <c r="L40" s="31">
        <f t="shared" si="3"/>
        <v>8619.45</v>
      </c>
      <c r="M40" s="43">
        <v>1450.32</v>
      </c>
      <c r="N40" s="42">
        <v>1450.32</v>
      </c>
      <c r="O40" s="42">
        <f>1450.32-79.51</f>
        <v>1370.81</v>
      </c>
      <c r="P40" s="18">
        <f t="shared" si="1"/>
        <v>4271.45</v>
      </c>
      <c r="Q40" s="44">
        <v>1450.32</v>
      </c>
      <c r="R40" s="42">
        <v>1450.32</v>
      </c>
      <c r="S40" s="42">
        <f>1450.32-158.45</f>
        <v>1291.87</v>
      </c>
      <c r="T40" s="35">
        <f t="shared" si="2"/>
        <v>4192.51</v>
      </c>
      <c r="U40" s="30">
        <f t="shared" si="4"/>
        <v>8463.96</v>
      </c>
      <c r="V40" s="34">
        <f t="shared" si="5"/>
        <v>17083.41</v>
      </c>
    </row>
    <row r="41" spans="1:22" ht="13.5">
      <c r="A41" s="29">
        <v>36</v>
      </c>
      <c r="B41" s="16" t="s">
        <v>23</v>
      </c>
      <c r="C41" s="17" t="s">
        <v>26</v>
      </c>
      <c r="D41" s="14">
        <v>2037</v>
      </c>
      <c r="E41" s="14">
        <v>2042</v>
      </c>
      <c r="F41" s="14">
        <v>2045</v>
      </c>
      <c r="G41" s="18">
        <f t="shared" si="11"/>
        <v>6124</v>
      </c>
      <c r="H41" s="42">
        <v>2248.28</v>
      </c>
      <c r="I41" s="42">
        <v>2175.48</v>
      </c>
      <c r="J41" s="42">
        <f>2175.48+237.96</f>
        <v>2413.44</v>
      </c>
      <c r="K41" s="35">
        <f t="shared" si="0"/>
        <v>6837.200000000001</v>
      </c>
      <c r="L41" s="31">
        <f t="shared" si="3"/>
        <v>12961.2</v>
      </c>
      <c r="M41" s="43">
        <v>2175.48</v>
      </c>
      <c r="N41" s="42">
        <v>2175.48</v>
      </c>
      <c r="O41" s="42">
        <f>2175.48-79.51</f>
        <v>2095.97</v>
      </c>
      <c r="P41" s="18">
        <f t="shared" si="1"/>
        <v>6446.93</v>
      </c>
      <c r="Q41" s="44">
        <v>2175.48</v>
      </c>
      <c r="R41" s="42">
        <v>2175.48</v>
      </c>
      <c r="S41" s="42">
        <f>2175.48-158.45</f>
        <v>2017.03</v>
      </c>
      <c r="T41" s="35">
        <f t="shared" si="2"/>
        <v>6367.99</v>
      </c>
      <c r="U41" s="30">
        <f t="shared" si="4"/>
        <v>12814.92</v>
      </c>
      <c r="V41" s="34">
        <f t="shared" si="5"/>
        <v>25776.120000000003</v>
      </c>
    </row>
    <row r="42" spans="1:22" ht="13.5">
      <c r="A42" s="29">
        <v>37</v>
      </c>
      <c r="B42" s="16" t="s">
        <v>37</v>
      </c>
      <c r="C42" s="17" t="s">
        <v>26</v>
      </c>
      <c r="D42" s="14">
        <v>1335</v>
      </c>
      <c r="E42" s="14">
        <v>1358</v>
      </c>
      <c r="F42" s="14">
        <v>1331</v>
      </c>
      <c r="G42" s="18">
        <f t="shared" si="11"/>
        <v>4024</v>
      </c>
      <c r="H42" s="42">
        <v>1498.85</v>
      </c>
      <c r="I42" s="42">
        <v>1450.32</v>
      </c>
      <c r="J42" s="42">
        <f>1450.32+237.96</f>
        <v>1688.28</v>
      </c>
      <c r="K42" s="35">
        <f t="shared" si="0"/>
        <v>4637.45</v>
      </c>
      <c r="L42" s="31">
        <f t="shared" si="3"/>
        <v>8661.45</v>
      </c>
      <c r="M42" s="43">
        <v>1450.32</v>
      </c>
      <c r="N42" s="42">
        <v>1450.32</v>
      </c>
      <c r="O42" s="42">
        <f>1450.32-79.51</f>
        <v>1370.81</v>
      </c>
      <c r="P42" s="18">
        <f t="shared" si="1"/>
        <v>4271.45</v>
      </c>
      <c r="Q42" s="44">
        <v>1450.32</v>
      </c>
      <c r="R42" s="42">
        <v>1450.32</v>
      </c>
      <c r="S42" s="42">
        <f>1450.32-158.45</f>
        <v>1291.87</v>
      </c>
      <c r="T42" s="35">
        <f t="shared" si="2"/>
        <v>4192.51</v>
      </c>
      <c r="U42" s="30">
        <f t="shared" si="4"/>
        <v>8463.96</v>
      </c>
      <c r="V42" s="34">
        <f t="shared" si="5"/>
        <v>17125.41</v>
      </c>
    </row>
    <row r="43" spans="1:22" ht="13.5">
      <c r="A43" s="29">
        <v>38</v>
      </c>
      <c r="B43" s="19" t="s">
        <v>66</v>
      </c>
      <c r="C43" s="17" t="s">
        <v>26</v>
      </c>
      <c r="D43" s="14">
        <v>2056</v>
      </c>
      <c r="E43" s="14">
        <v>1999</v>
      </c>
      <c r="F43" s="14">
        <v>2051</v>
      </c>
      <c r="G43" s="18">
        <f t="shared" si="11"/>
        <v>6106</v>
      </c>
      <c r="H43" s="42">
        <v>2248.28</v>
      </c>
      <c r="I43" s="42">
        <v>2175.4</v>
      </c>
      <c r="J43" s="42">
        <f>2175.4+237.96</f>
        <v>2413.36</v>
      </c>
      <c r="K43" s="35">
        <f t="shared" si="0"/>
        <v>6837.040000000001</v>
      </c>
      <c r="L43" s="31">
        <f t="shared" si="3"/>
        <v>12943.04</v>
      </c>
      <c r="M43" s="43">
        <v>2175.4</v>
      </c>
      <c r="N43" s="42">
        <v>2175.4</v>
      </c>
      <c r="O43" s="42">
        <f>2175.4-79.51</f>
        <v>2095.89</v>
      </c>
      <c r="P43" s="18">
        <f t="shared" si="1"/>
        <v>6446.6900000000005</v>
      </c>
      <c r="Q43" s="44">
        <v>2175.4</v>
      </c>
      <c r="R43" s="42">
        <v>2175.4</v>
      </c>
      <c r="S43" s="42">
        <f>2175.4-158.45</f>
        <v>2016.95</v>
      </c>
      <c r="T43" s="35">
        <f t="shared" si="2"/>
        <v>6367.75</v>
      </c>
      <c r="U43" s="30">
        <f t="shared" si="4"/>
        <v>12814.44</v>
      </c>
      <c r="V43" s="34">
        <f t="shared" si="5"/>
        <v>25757.480000000003</v>
      </c>
    </row>
    <row r="44" spans="1:22" ht="14.25" thickBot="1">
      <c r="A44" s="45">
        <v>39</v>
      </c>
      <c r="B44" s="20" t="s">
        <v>24</v>
      </c>
      <c r="C44" s="21" t="s">
        <v>26</v>
      </c>
      <c r="D44" s="42">
        <v>2048</v>
      </c>
      <c r="E44" s="42">
        <v>2039</v>
      </c>
      <c r="F44" s="42">
        <v>2071</v>
      </c>
      <c r="G44" s="46">
        <f t="shared" si="11"/>
        <v>6158</v>
      </c>
      <c r="H44" s="42">
        <v>2248.23</v>
      </c>
      <c r="I44" s="42">
        <v>2175.48</v>
      </c>
      <c r="J44" s="42">
        <f>2175.48+237.96</f>
        <v>2413.44</v>
      </c>
      <c r="K44" s="47">
        <f t="shared" si="0"/>
        <v>6837.15</v>
      </c>
      <c r="L44" s="31">
        <f t="shared" si="3"/>
        <v>12995.15</v>
      </c>
      <c r="M44" s="48">
        <v>2175.48</v>
      </c>
      <c r="N44" s="49">
        <v>2175.48</v>
      </c>
      <c r="O44" s="49">
        <f>2175.48-79.51</f>
        <v>2095.97</v>
      </c>
      <c r="P44" s="50">
        <f t="shared" si="1"/>
        <v>6446.93</v>
      </c>
      <c r="Q44" s="44">
        <v>2175.48</v>
      </c>
      <c r="R44" s="42">
        <v>2175.48</v>
      </c>
      <c r="S44" s="42">
        <f>2175.44-158.45</f>
        <v>2016.99</v>
      </c>
      <c r="T44" s="47">
        <f t="shared" si="2"/>
        <v>6367.95</v>
      </c>
      <c r="U44" s="30">
        <f t="shared" si="4"/>
        <v>12814.880000000001</v>
      </c>
      <c r="V44" s="34">
        <f t="shared" si="5"/>
        <v>25810.03</v>
      </c>
    </row>
    <row r="45" spans="1:22" ht="14.25" thickBot="1">
      <c r="A45" s="51"/>
      <c r="B45" s="22" t="s">
        <v>3</v>
      </c>
      <c r="C45" s="23"/>
      <c r="D45" s="52">
        <f aca="true" t="shared" si="12" ref="D45:V45">SUM(D6:D44)</f>
        <v>58872</v>
      </c>
      <c r="E45" s="52">
        <f t="shared" si="12"/>
        <v>58829.4</v>
      </c>
      <c r="F45" s="52">
        <f t="shared" si="12"/>
        <v>58703.6</v>
      </c>
      <c r="G45" s="53">
        <f t="shared" si="12"/>
        <v>176405</v>
      </c>
      <c r="H45" s="52">
        <f t="shared" si="12"/>
        <v>62871.51999999998</v>
      </c>
      <c r="I45" s="52">
        <f t="shared" si="12"/>
        <v>70340.44000000003</v>
      </c>
      <c r="J45" s="52">
        <f t="shared" si="12"/>
        <v>79383.04000000001</v>
      </c>
      <c r="K45" s="52">
        <f t="shared" si="12"/>
        <v>212595.00000000006</v>
      </c>
      <c r="L45" s="52">
        <f t="shared" si="12"/>
        <v>389000.0000000002</v>
      </c>
      <c r="M45" s="52">
        <f t="shared" si="12"/>
        <v>70340.44000000003</v>
      </c>
      <c r="N45" s="54">
        <f t="shared" si="12"/>
        <v>70340.44000000003</v>
      </c>
      <c r="O45" s="54">
        <f t="shared" si="12"/>
        <v>67319.12</v>
      </c>
      <c r="P45" s="53">
        <f t="shared" si="12"/>
        <v>207999.99999999994</v>
      </c>
      <c r="Q45" s="52">
        <f t="shared" si="12"/>
        <v>70340.44000000003</v>
      </c>
      <c r="R45" s="52">
        <f t="shared" si="12"/>
        <v>70340.44000000003</v>
      </c>
      <c r="S45" s="52">
        <f t="shared" si="12"/>
        <v>64319.119999999995</v>
      </c>
      <c r="T45" s="52">
        <f t="shared" si="12"/>
        <v>205000</v>
      </c>
      <c r="U45" s="52">
        <f t="shared" si="12"/>
        <v>413000</v>
      </c>
      <c r="V45" s="55">
        <f t="shared" si="12"/>
        <v>801999.9999999999</v>
      </c>
    </row>
  </sheetData>
  <sheetProtection/>
  <printOptions/>
  <pageMargins left="0.75" right="0.75" top="1" bottom="1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diana</cp:lastModifiedBy>
  <cp:lastPrinted>2017-03-27T06:35:27Z</cp:lastPrinted>
  <dcterms:created xsi:type="dcterms:W3CDTF">2002-06-13T07:36:49Z</dcterms:created>
  <dcterms:modified xsi:type="dcterms:W3CDTF">2018-05-25T08:07:59Z</dcterms:modified>
  <cp:category/>
  <cp:version/>
  <cp:contentType/>
  <cp:contentStatus/>
</cp:coreProperties>
</file>